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1075" windowHeight="9540"/>
  </bookViews>
  <sheets>
    <sheet name="022021" sheetId="1" r:id="rId1"/>
  </sheets>
  <definedNames>
    <definedName name="_xlnm.Print_Area" localSheetId="0">'022021'!$A$1:$B$133</definedName>
  </definedNames>
  <calcPr calcId="125725"/>
</workbook>
</file>

<file path=xl/calcChain.xml><?xml version="1.0" encoding="utf-8"?>
<calcChain xmlns="http://schemas.openxmlformats.org/spreadsheetml/2006/main">
  <c r="B122" i="1"/>
  <c r="B121"/>
  <c r="B119"/>
  <c r="B117"/>
  <c r="B111"/>
  <c r="B113" s="1"/>
  <c r="B105"/>
  <c r="B103"/>
  <c r="B100"/>
  <c r="B94"/>
  <c r="B87"/>
  <c r="B95" s="1"/>
  <c r="B80"/>
  <c r="B76"/>
  <c r="B62"/>
  <c r="B67" s="1"/>
  <c r="B54"/>
  <c r="B59" s="1"/>
  <c r="B47"/>
  <c r="B45"/>
  <c r="B41"/>
  <c r="B38"/>
  <c r="B51" s="1"/>
  <c r="B35"/>
  <c r="B33"/>
  <c r="B27"/>
  <c r="B25"/>
  <c r="B114" l="1"/>
</calcChain>
</file>

<file path=xl/sharedStrings.xml><?xml version="1.0" encoding="utf-8"?>
<sst xmlns="http://schemas.openxmlformats.org/spreadsheetml/2006/main" count="109" uniqueCount="109">
  <si>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</si>
  <si>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</si>
  <si>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</si>
  <si>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</si>
  <si>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</si>
  <si>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</si>
  <si>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HEMOCENTRO COOORDENADOR ESTADUAL DE GOIAS - PROFESSOR NION ALBERNAZ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</si>
  <si>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</si>
  <si>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</si>
  <si>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INICIO: </t>
    </r>
    <r>
      <rPr>
        <sz val="11"/>
        <color theme="1"/>
        <rFont val="Calibri"/>
        <family val="2"/>
        <scheme val="minor"/>
      </rPr>
      <t>19/10/2018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18/10/2022</t>
    </r>
  </si>
  <si>
    <t>PREVISÃO DE REPASSE MENSAL DO CONTRATO DE GESTÃO/ADITIVO - CUSTEIO :</t>
  </si>
  <si>
    <t>PREVISÃO DE REPASSE MENSAL DO CONTRATO DE GESTÃO/ADITIVO - INVESTIMENTO :R$</t>
  </si>
  <si>
    <t>Relatório Financeiro Mensal</t>
  </si>
  <si>
    <t>Competência: 02/2021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</si>
  <si>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</si>
  <si>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</si>
  <si>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</si>
  <si>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</si>
  <si>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</si>
  <si>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</si>
  <si>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 013 / 35-4 (Custeio e Investimento)</t>
  </si>
  <si>
    <t>1.2.3 - Fundo Rescisório - 2512 / 013 / 34-6 (Custeio e Investimento)</t>
  </si>
  <si>
    <t>1.2.4 - FOPAG CSC - 0012 /003 / 52386-8 (Custeio)</t>
  </si>
  <si>
    <t>1.2.5- Fundo Rescisório - Rede HEMO-CSC - 2512 /003 / 62-1 (Custeio e Investimento)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</si>
  <si>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</si>
  <si>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</si>
  <si>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</si>
  <si>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</si>
  <si>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>2.1 Repasse - CUSTEIO  (DETALHAR NÚMERO DA CONTA)</t>
  </si>
  <si>
    <t>2.1 .1 - Conta Corrente - 2512 / 003 / 1087-5</t>
  </si>
  <si>
    <t>2.2 Repasse - INVESTIMENTO (DETALHAR NÚMERO DA CONTA )</t>
  </si>
  <si>
    <t xml:space="preserve">2.3 Rendimento sobre Aplicação Financeiras - CUSTEIO </t>
  </si>
  <si>
    <t>2.3.1 - Fundo Rescisório - 2512 / 013 / 34-6</t>
  </si>
  <si>
    <t>2.3.2 - Fundo para Reforma - 2512 / 013 / 35-4</t>
  </si>
  <si>
    <t>2.3.3 - Fundo Rescisório - Rede HEMO-CSC - 2512 /003 / 62-1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</si>
  <si>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</si>
  <si>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</si>
  <si>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</si>
  <si>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</si>
  <si>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</si>
  <si>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</si>
  <si>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TOTAL DE ENTRADAS (2= 2.1 + 2.2 + 2.3 + 2.4 + 2.5)</t>
  </si>
  <si>
    <t>3. RESGATE APLICAÇÃO FINANCEIRA</t>
  </si>
  <si>
    <t>3.1 Resgate Aplicação - CUSTEIO  e INVESTIMENTO</t>
  </si>
  <si>
    <t>3.1.1 - Fundo Rescisório - 2512 / 013 / 34-6</t>
  </si>
  <si>
    <t>3.1.2 - Fundo para Reforma - 2512 / 013 / 35-4</t>
  </si>
  <si>
    <t>3.1.3 - Fundo Rescisório - Rede HEMO-CSC - 2512 /003 / 62-1</t>
  </si>
  <si>
    <t>3.1.4 - Conta Investimento - FIC Giro 2512 /003 / 1087-5</t>
  </si>
  <si>
    <t>TOTAL DOS RESGATES</t>
  </si>
  <si>
    <t>4. APLICAÇÃO FINANCEIRA</t>
  </si>
  <si>
    <t>4.1 Aplicação Financeira - CUSTEIO  e INVESTIMENTO</t>
  </si>
  <si>
    <t>4.1.1 - Fundo Rescisório - 2512 / 013 / 34-6</t>
  </si>
  <si>
    <t>4.1.2 - Fundo para Reforma - 2512 / 013 / 35-4</t>
  </si>
  <si>
    <t>4.1.3 - Fundo Rescisório - Rede HEMO-CSC - 2512 /003 / 62-1</t>
  </si>
  <si>
    <t>4.1.4 - Conta Investimento - FIC Giro 2512 /003 / 1087-5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</si>
  <si>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</si>
  <si>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</si>
  <si>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</si>
  <si>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</si>
  <si>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</si>
  <si>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</si>
  <si>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</si>
  <si>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</si>
  <si>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</si>
  <si>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</si>
  <si>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</si>
  <si>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</si>
  <si>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</si>
  <si>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</si>
  <si>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</si>
  <si>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</si>
  <si>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</si>
  <si>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</si>
  <si>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</si>
  <si>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</si>
  <si>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</si>
  <si>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</si>
  <si>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</si>
  <si>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</si>
  <si>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</si>
  <si>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</si>
  <si>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</si>
  <si>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</si>
  <si>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</si>
  <si>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</si>
  <si>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28/02/2021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</si>
  <si>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</si>
  <si>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</si>
  <si>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</si>
  <si>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</si>
  <si>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 013 / 35-4 (Custeio e Investimento)</t>
  </si>
  <si>
    <t>7.2.3 - Fundo Rescisório - 2512 / 013 / 34-6 (Custeio e Investimento)</t>
  </si>
  <si>
    <t>7.2.4 - FOPAG CSC - 0012 /003 / 52386-8 (Custeio)</t>
  </si>
  <si>
    <t>7.2.5 - Fundo Rescisório - Rede HEMO-CSC - 2512 /003 / 62-1 (Custeio e Investimento)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</si>
  <si>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</si>
  <si>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</si>
  <si>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</si>
  <si>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</si>
  <si>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</si>
  <si>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</si>
  <si>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</si>
  <si>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</si>
  <si>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</si>
  <si>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Telefonia Fixa</t>
  </si>
  <si>
    <t>8.3.2 -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</si>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</sst>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R$&quot;\ 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2" fillId="3" borderId="7" xfId="0" applyFont="1" applyFill="1" applyBorder="1"/>
    <xf numFmtId="4" fontId="2" fillId="3" borderId="7" xfId="0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Fill="1"/>
    <xf numFmtId="0" fontId="2" fillId="0" borderId="7" xfId="0" applyFont="1" applyFill="1" applyBorder="1"/>
    <xf numFmtId="4" fontId="2" fillId="0" borderId="7" xfId="0" applyNumberFormat="1" applyFont="1" applyFill="1" applyBorder="1" applyAlignment="1">
      <alignment horizontal="right"/>
    </xf>
    <xf numFmtId="4" fontId="0" fillId="0" borderId="0" xfId="0" applyNumberFormat="1" applyFont="1" applyFill="1" applyAlignment="1">
      <alignment horizontal="right"/>
    </xf>
    <xf numFmtId="0" fontId="2" fillId="3" borderId="7" xfId="0" applyFont="1" applyFill="1" applyBorder="1" applyAlignment="1"/>
    <xf numFmtId="4" fontId="0" fillId="0" borderId="0" xfId="0" applyNumberFormat="1" applyFont="1" applyBorder="1" applyAlignment="1">
      <alignment horizontal="right"/>
    </xf>
    <xf numFmtId="0" fontId="5" fillId="3" borderId="7" xfId="0" applyFont="1" applyFill="1" applyBorder="1"/>
    <xf numFmtId="164" fontId="6" fillId="3" borderId="7" xfId="0" applyNumberFormat="1" applyFont="1" applyFill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0" fontId="6" fillId="0" borderId="0" xfId="0" applyFont="1"/>
    <xf numFmtId="0" fontId="5" fillId="0" borderId="7" xfId="0" applyFont="1" applyFill="1" applyBorder="1"/>
    <xf numFmtId="43" fontId="6" fillId="0" borderId="7" xfId="1" applyFont="1" applyFill="1" applyBorder="1" applyAlignment="1">
      <alignment horizontal="right"/>
    </xf>
    <xf numFmtId="0" fontId="6" fillId="3" borderId="7" xfId="0" applyFont="1" applyFill="1" applyBorder="1"/>
    <xf numFmtId="4" fontId="6" fillId="3" borderId="7" xfId="0" applyNumberFormat="1" applyFont="1" applyFill="1" applyBorder="1" applyAlignment="1">
      <alignment horizontal="left"/>
    </xf>
    <xf numFmtId="0" fontId="5" fillId="3" borderId="10" xfId="0" applyFont="1" applyFill="1" applyBorder="1"/>
    <xf numFmtId="0" fontId="2" fillId="3" borderId="11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" fontId="2" fillId="4" borderId="7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vertical="center" shrinkToFit="1"/>
    </xf>
    <xf numFmtId="4" fontId="2" fillId="0" borderId="7" xfId="1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 shrinkToFit="1"/>
    </xf>
    <xf numFmtId="43" fontId="1" fillId="0" borderId="7" xfId="1" applyFont="1" applyFill="1" applyBorder="1" applyAlignment="1">
      <alignment vertical="center"/>
    </xf>
    <xf numFmtId="4" fontId="0" fillId="3" borderId="7" xfId="0" applyNumberFormat="1" applyFill="1" applyBorder="1" applyAlignment="1">
      <alignment vertical="center" shrinkToFit="1"/>
    </xf>
    <xf numFmtId="4" fontId="0" fillId="0" borderId="7" xfId="0" applyNumberFormat="1" applyFill="1" applyBorder="1" applyAlignment="1">
      <alignment vertical="center" shrinkToFit="1"/>
    </xf>
    <xf numFmtId="0" fontId="2" fillId="3" borderId="7" xfId="0" applyFont="1" applyFill="1" applyBorder="1" applyAlignment="1">
      <alignment horizontal="left" vertical="center"/>
    </xf>
    <xf numFmtId="4" fontId="2" fillId="3" borderId="7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" fontId="1" fillId="0" borderId="7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Fill="1" applyBorder="1"/>
    <xf numFmtId="0" fontId="2" fillId="0" borderId="7" xfId="0" applyFont="1" applyFill="1" applyBorder="1" applyAlignment="1">
      <alignment vertical="center"/>
    </xf>
    <xf numFmtId="43" fontId="0" fillId="0" borderId="7" xfId="1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4" fontId="6" fillId="0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" fontId="6" fillId="5" borderId="7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43" fontId="0" fillId="0" borderId="7" xfId="1" applyFont="1" applyFill="1" applyBorder="1" applyAlignment="1">
      <alignment vertical="center"/>
    </xf>
    <xf numFmtId="4" fontId="6" fillId="3" borderId="7" xfId="0" applyNumberFormat="1" applyFont="1" applyFill="1" applyBorder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2" fillId="4" borderId="7" xfId="0" applyFont="1" applyFill="1" applyBorder="1" applyAlignment="1">
      <alignment vertical="center"/>
    </xf>
    <xf numFmtId="4" fontId="6" fillId="4" borderId="7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horizontal="right"/>
    </xf>
    <xf numFmtId="0" fontId="5" fillId="0" borderId="7" xfId="0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4" fontId="5" fillId="5" borderId="7" xfId="0" applyNumberFormat="1" applyFont="1" applyFill="1" applyBorder="1" applyAlignment="1">
      <alignment horizontal="right"/>
    </xf>
    <xf numFmtId="4" fontId="6" fillId="5" borderId="7" xfId="0" applyNumberFormat="1" applyFont="1" applyFill="1" applyBorder="1" applyAlignment="1">
      <alignment horizontal="right"/>
    </xf>
    <xf numFmtId="0" fontId="0" fillId="0" borderId="8" xfId="0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4" fontId="2" fillId="3" borderId="7" xfId="0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43" fontId="5" fillId="0" borderId="7" xfId="1" applyFont="1" applyFill="1" applyBorder="1" applyAlignment="1">
      <alignment vertical="center"/>
    </xf>
    <xf numFmtId="4" fontId="6" fillId="0" borderId="0" xfId="0" applyNumberFormat="1" applyFont="1" applyFill="1" applyAlignment="1">
      <alignment horizontal="right"/>
    </xf>
    <xf numFmtId="4" fontId="0" fillId="0" borderId="7" xfId="0" applyNumberFormat="1" applyFont="1" applyBorder="1" applyAlignment="1">
      <alignment horizontal="right"/>
    </xf>
    <xf numFmtId="0" fontId="2" fillId="6" borderId="7" xfId="0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1" fillId="4" borderId="7" xfId="1" applyNumberFormat="1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vertical="center" shrinkToFit="1"/>
    </xf>
    <xf numFmtId="4" fontId="2" fillId="6" borderId="7" xfId="1" applyNumberFormat="1" applyFont="1" applyFill="1" applyBorder="1" applyAlignment="1">
      <alignment vertical="center"/>
    </xf>
    <xf numFmtId="0" fontId="2" fillId="0" borderId="0" xfId="0" applyFont="1" applyBorder="1"/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2" fillId="5" borderId="7" xfId="0" applyFont="1" applyFill="1" applyBorder="1" applyAlignment="1">
      <alignment vertical="top"/>
    </xf>
    <xf numFmtId="0" fontId="0" fillId="5" borderId="7" xfId="0" applyFont="1" applyFill="1" applyBorder="1" applyAlignment="1">
      <alignment vertical="top"/>
    </xf>
    <xf numFmtId="0" fontId="2" fillId="6" borderId="7" xfId="0" applyFont="1" applyFill="1" applyBorder="1" applyAlignment="1">
      <alignment vertical="top"/>
    </xf>
    <xf numFmtId="0" fontId="0" fillId="6" borderId="7" xfId="0" applyFont="1" applyFill="1" applyBorder="1" applyAlignment="1">
      <alignment vertical="top"/>
    </xf>
    <xf numFmtId="4" fontId="1" fillId="6" borderId="7" xfId="1" applyNumberFormat="1" applyFont="1" applyFill="1" applyBorder="1" applyAlignment="1">
      <alignment vertical="center"/>
    </xf>
    <xf numFmtId="0" fontId="0" fillId="6" borderId="7" xfId="0" applyFill="1" applyBorder="1" applyAlignment="1">
      <alignment vertical="top"/>
    </xf>
    <xf numFmtId="4" fontId="2" fillId="5" borderId="7" xfId="1" applyNumberFormat="1" applyFont="1" applyFill="1" applyBorder="1" applyAlignment="1">
      <alignment vertical="center"/>
    </xf>
    <xf numFmtId="4" fontId="0" fillId="0" borderId="0" xfId="0" applyNumberFormat="1" applyFont="1"/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5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125</xdr:row>
      <xdr:rowOff>68036</xdr:rowOff>
    </xdr:from>
    <xdr:to>
      <xdr:col>0</xdr:col>
      <xdr:colOff>6937242</xdr:colOff>
      <xdr:row>130</xdr:row>
      <xdr:rowOff>81887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52997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9"/>
  <sheetViews>
    <sheetView showGridLines="0" tabSelected="1" view="pageBreakPreview" topLeftCell="A84" zoomScale="70" zoomScaleNormal="70" zoomScaleSheetLayoutView="70" zoomScalePageLayoutView="55" workbookViewId="0">
      <selection activeCell="A106" sqref="A106"/>
    </sheetView>
  </sheetViews>
  <sheetFormatPr defaultColWidth="41.7109375" defaultRowHeight="15"/>
  <cols>
    <col min="1" max="1" width="141.7109375" style="1" customWidth="1"/>
    <col min="2" max="2" width="45.8554687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4.75" customHeight="1"/>
    <row r="2" spans="1:4">
      <c r="A2" s="108" t="s">
        <v>0</v>
      </c>
      <c r="B2" s="109"/>
      <c r="C2" s="2"/>
      <c r="D2" s="1"/>
    </row>
    <row r="3" spans="1:4">
      <c r="A3" s="110"/>
      <c r="B3" s="111"/>
      <c r="C3" s="2"/>
      <c r="D3" s="1"/>
    </row>
    <row r="4" spans="1:4">
      <c r="A4" s="110"/>
      <c r="B4" s="111"/>
      <c r="C4" s="2"/>
      <c r="D4" s="1"/>
    </row>
    <row r="5" spans="1:4">
      <c r="A5" s="110"/>
      <c r="B5" s="111"/>
      <c r="C5" s="2"/>
      <c r="D5" s="1"/>
    </row>
    <row r="6" spans="1:4">
      <c r="A6" s="110"/>
      <c r="B6" s="111"/>
      <c r="C6" s="2"/>
      <c r="D6" s="1"/>
    </row>
    <row r="7" spans="1:4">
      <c r="A7" s="112"/>
      <c r="B7" s="113"/>
      <c r="C7" s="3"/>
      <c r="D7" s="1"/>
    </row>
    <row r="8" spans="1:4" ht="23.25" customHeight="1">
      <c r="A8" s="114" t="s">
        <v>1</v>
      </c>
      <c r="B8" s="114"/>
      <c r="C8" s="3"/>
      <c r="D8" s="1"/>
    </row>
    <row r="9" spans="1:4" ht="23.25" customHeight="1">
      <c r="A9" s="114"/>
      <c r="B9" s="114"/>
      <c r="C9" s="3"/>
      <c r="D9" s="1"/>
    </row>
    <row r="10" spans="1:4">
      <c r="A10" s="115" t="s">
        <v>2</v>
      </c>
      <c r="B10" s="116"/>
      <c r="C10" s="2"/>
      <c r="D10" s="1"/>
    </row>
    <row r="11" spans="1:4">
      <c r="A11" s="4" t="s">
        <v>3</v>
      </c>
      <c r="B11" s="5"/>
      <c r="C11" s="2"/>
      <c r="D11" s="1"/>
    </row>
    <row r="12" spans="1:4">
      <c r="A12" s="117" t="s">
        <v>4</v>
      </c>
      <c r="B12" s="118"/>
      <c r="C12" s="6"/>
      <c r="D12" s="1"/>
    </row>
    <row r="13" spans="1:4">
      <c r="A13" s="7" t="s">
        <v>5</v>
      </c>
      <c r="B13" s="8"/>
      <c r="C13" s="2"/>
      <c r="D13" s="1"/>
    </row>
    <row r="14" spans="1:4" s="10" customFormat="1">
      <c r="A14" s="119" t="s">
        <v>6</v>
      </c>
      <c r="B14" s="120"/>
      <c r="C14" s="9"/>
    </row>
    <row r="15" spans="1:4" s="10" customFormat="1">
      <c r="A15" s="11" t="s">
        <v>7</v>
      </c>
      <c r="B15" s="12"/>
      <c r="C15" s="13"/>
    </row>
    <row r="16" spans="1:4">
      <c r="A16" s="14" t="s">
        <v>8</v>
      </c>
      <c r="B16" s="14"/>
      <c r="C16" s="6"/>
      <c r="D16" s="1"/>
    </row>
    <row r="17" spans="1:4">
      <c r="A17" s="117" t="s">
        <v>9</v>
      </c>
      <c r="B17" s="118"/>
      <c r="C17" s="15"/>
      <c r="D17" s="1"/>
    </row>
    <row r="18" spans="1:4">
      <c r="A18" s="7"/>
      <c r="B18" s="8"/>
      <c r="C18" s="15"/>
      <c r="D18" s="1"/>
    </row>
    <row r="19" spans="1:4" s="19" customFormat="1">
      <c r="A19" s="16" t="s">
        <v>10</v>
      </c>
      <c r="B19" s="17">
        <v>8931696.7200000007</v>
      </c>
      <c r="C19" s="18"/>
    </row>
    <row r="20" spans="1:4" s="19" customFormat="1">
      <c r="A20" s="20" t="s">
        <v>11</v>
      </c>
      <c r="B20" s="21">
        <v>0</v>
      </c>
      <c r="C20" s="18"/>
    </row>
    <row r="21" spans="1:4" s="19" customFormat="1">
      <c r="A21" s="22"/>
      <c r="B21" s="23"/>
      <c r="C21" s="18"/>
    </row>
    <row r="22" spans="1:4" ht="26.25">
      <c r="A22" s="99" t="s">
        <v>12</v>
      </c>
      <c r="B22" s="100"/>
      <c r="C22" s="6"/>
      <c r="D22" s="1"/>
    </row>
    <row r="23" spans="1:4">
      <c r="A23" s="24" t="s">
        <v>13</v>
      </c>
      <c r="B23" s="25" t="s">
        <v>14</v>
      </c>
      <c r="C23" s="6"/>
      <c r="D23" s="1"/>
    </row>
    <row r="24" spans="1:4">
      <c r="A24" s="26" t="s">
        <v>15</v>
      </c>
      <c r="B24" s="27"/>
      <c r="C24" s="6"/>
      <c r="D24" s="1"/>
    </row>
    <row r="25" spans="1:4">
      <c r="A25" s="28" t="s">
        <v>16</v>
      </c>
      <c r="B25" s="29">
        <f>SUM(B26)</f>
        <v>60.900000000000098</v>
      </c>
      <c r="C25" s="6"/>
      <c r="D25" s="1"/>
    </row>
    <row r="26" spans="1:4">
      <c r="A26" s="30" t="s">
        <v>17</v>
      </c>
      <c r="B26" s="31">
        <v>60.900000000000098</v>
      </c>
      <c r="C26" s="6"/>
      <c r="D26" s="1"/>
    </row>
    <row r="27" spans="1:4">
      <c r="A27" s="28" t="s">
        <v>18</v>
      </c>
      <c r="B27" s="29">
        <f>SUM(B28:B32)</f>
        <v>12016928.609999999</v>
      </c>
      <c r="C27" s="6"/>
      <c r="D27" s="1"/>
    </row>
    <row r="28" spans="1:4">
      <c r="A28" s="32" t="s">
        <v>19</v>
      </c>
      <c r="B28" s="31">
        <v>5626.5000000009204</v>
      </c>
      <c r="C28" s="6"/>
      <c r="D28" s="1"/>
    </row>
    <row r="29" spans="1:4">
      <c r="A29" s="32" t="s">
        <v>20</v>
      </c>
      <c r="B29" s="31">
        <v>7581669.3499999996</v>
      </c>
      <c r="C29" s="6"/>
      <c r="D29" s="1"/>
    </row>
    <row r="30" spans="1:4">
      <c r="A30" s="32" t="s">
        <v>21</v>
      </c>
      <c r="B30" s="31">
        <v>2877681.13</v>
      </c>
      <c r="C30" s="6"/>
      <c r="D30" s="1"/>
    </row>
    <row r="31" spans="1:4">
      <c r="A31" s="33" t="s">
        <v>22</v>
      </c>
      <c r="B31" s="31">
        <v>-3.90000000031432</v>
      </c>
      <c r="C31" s="6"/>
      <c r="D31" s="1"/>
    </row>
    <row r="32" spans="1:4">
      <c r="A32" s="33" t="s">
        <v>23</v>
      </c>
      <c r="B32" s="31">
        <v>1551955.53</v>
      </c>
      <c r="C32" s="6"/>
      <c r="D32" s="1"/>
    </row>
    <row r="33" spans="1:4">
      <c r="A33" s="28" t="s">
        <v>24</v>
      </c>
      <c r="B33" s="29">
        <f>SUM(B34)</f>
        <v>17447013.550000001</v>
      </c>
      <c r="C33" s="6"/>
      <c r="D33" s="1"/>
    </row>
    <row r="34" spans="1:4">
      <c r="A34" s="32" t="s">
        <v>25</v>
      </c>
      <c r="B34" s="31">
        <v>17447013.550000001</v>
      </c>
      <c r="C34" s="6"/>
      <c r="D34" s="1"/>
    </row>
    <row r="35" spans="1:4">
      <c r="A35" s="34" t="s">
        <v>26</v>
      </c>
      <c r="B35" s="35">
        <f>SUM(B25,B27,B33)</f>
        <v>29464003.060000002</v>
      </c>
      <c r="C35" s="36"/>
      <c r="D35" s="1"/>
    </row>
    <row r="36" spans="1:4">
      <c r="A36" s="37"/>
      <c r="B36" s="38"/>
      <c r="C36" s="36"/>
      <c r="D36" s="1"/>
    </row>
    <row r="37" spans="1:4">
      <c r="A37" s="26" t="s">
        <v>27</v>
      </c>
      <c r="B37" s="26"/>
      <c r="C37" s="39"/>
      <c r="D37" s="1"/>
    </row>
    <row r="38" spans="1:4" s="43" customFormat="1">
      <c r="A38" s="40" t="s">
        <v>28</v>
      </c>
      <c r="B38" s="41">
        <f>SUM(B39)</f>
        <v>0</v>
      </c>
      <c r="C38" s="42"/>
    </row>
    <row r="39" spans="1:4">
      <c r="A39" s="33" t="s">
        <v>29</v>
      </c>
      <c r="B39" s="31">
        <v>0</v>
      </c>
      <c r="C39" s="36"/>
      <c r="D39" s="1"/>
    </row>
    <row r="40" spans="1:4" s="44" customFormat="1">
      <c r="A40" s="40" t="s">
        <v>30</v>
      </c>
      <c r="B40" s="41">
        <v>0</v>
      </c>
      <c r="C40" s="42"/>
    </row>
    <row r="41" spans="1:4" s="44" customFormat="1">
      <c r="A41" s="45" t="s">
        <v>31</v>
      </c>
      <c r="B41" s="41">
        <f>SUM(B42:B44)</f>
        <v>13921.119999999999</v>
      </c>
      <c r="C41" s="42"/>
    </row>
    <row r="42" spans="1:4">
      <c r="A42" s="32" t="s">
        <v>32</v>
      </c>
      <c r="B42" s="46">
        <v>3335.24</v>
      </c>
      <c r="C42" s="36"/>
      <c r="D42" s="1"/>
    </row>
    <row r="43" spans="1:4">
      <c r="A43" s="32" t="s">
        <v>33</v>
      </c>
      <c r="B43" s="31">
        <v>8787.16</v>
      </c>
      <c r="C43" s="36"/>
      <c r="D43" s="1"/>
    </row>
    <row r="44" spans="1:4">
      <c r="A44" s="33" t="s">
        <v>34</v>
      </c>
      <c r="B44" s="31">
        <v>1798.72</v>
      </c>
      <c r="C44" s="36"/>
      <c r="D44" s="1"/>
    </row>
    <row r="45" spans="1:4" s="43" customFormat="1">
      <c r="A45" s="45" t="s">
        <v>35</v>
      </c>
      <c r="B45" s="41">
        <f>SUM(B46)</f>
        <v>8747.6200000000008</v>
      </c>
      <c r="C45" s="47"/>
    </row>
    <row r="46" spans="1:4">
      <c r="A46" s="33" t="s">
        <v>36</v>
      </c>
      <c r="B46" s="31">
        <v>8747.6200000000008</v>
      </c>
      <c r="C46" s="36"/>
      <c r="D46" s="1"/>
    </row>
    <row r="47" spans="1:4" s="44" customFormat="1">
      <c r="A47" s="45" t="s">
        <v>37</v>
      </c>
      <c r="B47" s="41">
        <f>SUM(B48:B50)</f>
        <v>468132.87</v>
      </c>
      <c r="C47" s="42"/>
    </row>
    <row r="48" spans="1:4" s="50" customFormat="1">
      <c r="A48" s="48" t="s">
        <v>38</v>
      </c>
      <c r="B48" s="31">
        <v>139501.38</v>
      </c>
      <c r="C48" s="49"/>
    </row>
    <row r="49" spans="1:3" s="50" customFormat="1">
      <c r="A49" s="51" t="s">
        <v>39</v>
      </c>
      <c r="B49" s="31">
        <v>325495.24</v>
      </c>
      <c r="C49" s="49"/>
    </row>
    <row r="50" spans="1:3" s="50" customFormat="1">
      <c r="A50" s="48" t="s">
        <v>40</v>
      </c>
      <c r="B50" s="46">
        <v>3136.25</v>
      </c>
      <c r="C50" s="49"/>
    </row>
    <row r="51" spans="1:3" s="50" customFormat="1">
      <c r="A51" s="52" t="s">
        <v>41</v>
      </c>
      <c r="B51" s="53">
        <f>SUM(B38,B40,B41,B45,B47)</f>
        <v>490801.61</v>
      </c>
      <c r="C51" s="54"/>
    </row>
    <row r="52" spans="1:3" s="50" customFormat="1">
      <c r="A52" s="55"/>
      <c r="B52" s="56"/>
      <c r="C52" s="54"/>
    </row>
    <row r="53" spans="1:3" s="50" customFormat="1">
      <c r="A53" s="57" t="s">
        <v>42</v>
      </c>
      <c r="B53" s="58"/>
      <c r="C53" s="54"/>
    </row>
    <row r="54" spans="1:3" s="44" customFormat="1">
      <c r="A54" s="40" t="s">
        <v>43</v>
      </c>
      <c r="B54" s="41">
        <f>SUM(B55:B58)</f>
        <v>4611856.3</v>
      </c>
      <c r="C54" s="59"/>
    </row>
    <row r="55" spans="1:3" s="60" customFormat="1">
      <c r="A55" s="32" t="s">
        <v>44</v>
      </c>
      <c r="B55" s="46">
        <v>129378.62</v>
      </c>
      <c r="C55" s="54"/>
    </row>
    <row r="56" spans="1:3" s="60" customFormat="1">
      <c r="A56" s="32" t="s">
        <v>45</v>
      </c>
      <c r="B56" s="61">
        <v>1376430.23</v>
      </c>
      <c r="C56" s="54"/>
    </row>
    <row r="57" spans="1:3" s="60" customFormat="1">
      <c r="A57" s="33" t="s">
        <v>46</v>
      </c>
      <c r="B57" s="46">
        <v>13407.93</v>
      </c>
      <c r="C57" s="54"/>
    </row>
    <row r="58" spans="1:3" s="60" customFormat="1">
      <c r="A58" s="33" t="s">
        <v>47</v>
      </c>
      <c r="B58" s="61">
        <v>3092639.52</v>
      </c>
      <c r="C58" s="54"/>
    </row>
    <row r="59" spans="1:3" s="50" customFormat="1">
      <c r="A59" s="52" t="s">
        <v>48</v>
      </c>
      <c r="B59" s="41">
        <f>B54</f>
        <v>4611856.3</v>
      </c>
      <c r="C59" s="54"/>
    </row>
    <row r="60" spans="1:3" s="64" customFormat="1">
      <c r="A60" s="4"/>
      <c r="B60" s="62"/>
      <c r="C60" s="63"/>
    </row>
    <row r="61" spans="1:3" s="50" customFormat="1">
      <c r="A61" s="65" t="s">
        <v>49</v>
      </c>
      <c r="B61" s="66"/>
      <c r="C61" s="67"/>
    </row>
    <row r="62" spans="1:3" s="44" customFormat="1">
      <c r="A62" s="68" t="s">
        <v>50</v>
      </c>
      <c r="B62" s="69">
        <f>SUM(B63:B66)</f>
        <v>376567.41000000003</v>
      </c>
      <c r="C62" s="70"/>
    </row>
    <row r="63" spans="1:3" s="60" customFormat="1">
      <c r="A63" s="32" t="s">
        <v>51</v>
      </c>
      <c r="B63" s="61">
        <v>144166.14000000001</v>
      </c>
      <c r="C63" s="54"/>
    </row>
    <row r="64" spans="1:3" s="60" customFormat="1">
      <c r="A64" s="32" t="s">
        <v>52</v>
      </c>
      <c r="B64" s="46">
        <v>270</v>
      </c>
      <c r="C64" s="54"/>
    </row>
    <row r="65" spans="1:3" s="60" customFormat="1">
      <c r="A65" s="33" t="s">
        <v>53</v>
      </c>
      <c r="B65" s="61">
        <v>232131.27</v>
      </c>
      <c r="C65" s="54"/>
    </row>
    <row r="66" spans="1:3" s="60" customFormat="1">
      <c r="A66" s="33" t="s">
        <v>54</v>
      </c>
      <c r="B66" s="61">
        <v>0</v>
      </c>
      <c r="C66" s="54"/>
    </row>
    <row r="67" spans="1:3" s="50" customFormat="1">
      <c r="A67" s="57" t="s">
        <v>55</v>
      </c>
      <c r="B67" s="71">
        <f>B62</f>
        <v>376567.41000000003</v>
      </c>
      <c r="C67" s="67"/>
    </row>
    <row r="68" spans="1:3" s="64" customFormat="1">
      <c r="A68" s="4"/>
      <c r="B68" s="62"/>
      <c r="C68" s="63"/>
    </row>
    <row r="69" spans="1:3" s="50" customFormat="1">
      <c r="A69" s="57" t="s">
        <v>56</v>
      </c>
      <c r="B69" s="72"/>
      <c r="C69" s="67"/>
    </row>
    <row r="70" spans="1:3" s="50" customFormat="1">
      <c r="A70" s="57" t="s">
        <v>57</v>
      </c>
      <c r="B70" s="57"/>
      <c r="C70" s="39"/>
    </row>
    <row r="71" spans="1:3" s="50" customFormat="1">
      <c r="A71" s="68" t="s">
        <v>58</v>
      </c>
      <c r="B71" s="41">
        <v>933629.06</v>
      </c>
      <c r="C71" s="49"/>
    </row>
    <row r="72" spans="1:3" s="50" customFormat="1">
      <c r="A72" s="55" t="s">
        <v>59</v>
      </c>
      <c r="B72" s="41">
        <v>1224302.04</v>
      </c>
      <c r="C72" s="49"/>
    </row>
    <row r="73" spans="1:3" s="50" customFormat="1">
      <c r="A73" s="55" t="s">
        <v>60</v>
      </c>
      <c r="B73" s="41">
        <v>1774469.82</v>
      </c>
      <c r="C73" s="49"/>
    </row>
    <row r="74" spans="1:3" s="50" customFormat="1">
      <c r="A74" s="68" t="s">
        <v>61</v>
      </c>
      <c r="B74" s="41">
        <v>0</v>
      </c>
      <c r="C74" s="49"/>
    </row>
    <row r="75" spans="1:3" s="50" customFormat="1">
      <c r="A75" s="68" t="s">
        <v>62</v>
      </c>
      <c r="B75" s="41">
        <v>173690.43</v>
      </c>
      <c r="C75" s="49"/>
    </row>
    <row r="76" spans="1:3" s="50" customFormat="1">
      <c r="A76" s="68" t="s">
        <v>63</v>
      </c>
      <c r="B76" s="41">
        <f>SUM(B77:B78)</f>
        <v>383844.2</v>
      </c>
      <c r="C76" s="49"/>
    </row>
    <row r="77" spans="1:3" s="50" customFormat="1">
      <c r="A77" s="73" t="s">
        <v>64</v>
      </c>
      <c r="B77" s="61">
        <v>383844.2</v>
      </c>
      <c r="C77" s="49"/>
    </row>
    <row r="78" spans="1:3" s="50" customFormat="1">
      <c r="A78" s="73" t="s">
        <v>65</v>
      </c>
      <c r="B78" s="61">
        <v>0</v>
      </c>
      <c r="C78" s="49"/>
    </row>
    <row r="79" spans="1:3" s="50" customFormat="1" ht="30">
      <c r="A79" s="68" t="s">
        <v>66</v>
      </c>
      <c r="B79" s="41">
        <v>0</v>
      </c>
      <c r="C79" s="49"/>
    </row>
    <row r="80" spans="1:3" s="50" customFormat="1">
      <c r="A80" s="74" t="s">
        <v>67</v>
      </c>
      <c r="B80" s="41">
        <f>SUM(B81:B85)</f>
        <v>218050.16</v>
      </c>
      <c r="C80" s="49"/>
    </row>
    <row r="81" spans="1:3" s="50" customFormat="1">
      <c r="A81" s="73" t="s">
        <v>68</v>
      </c>
      <c r="B81" s="61">
        <v>2077.11</v>
      </c>
      <c r="C81" s="49"/>
    </row>
    <row r="82" spans="1:3" s="50" customFormat="1">
      <c r="A82" s="73" t="s">
        <v>69</v>
      </c>
      <c r="B82" s="61">
        <v>28712.57</v>
      </c>
      <c r="C82" s="49"/>
    </row>
    <row r="83" spans="1:3" s="50" customFormat="1">
      <c r="A83" s="73" t="s">
        <v>70</v>
      </c>
      <c r="B83" s="61">
        <v>800</v>
      </c>
      <c r="C83" s="49"/>
    </row>
    <row r="84" spans="1:3" s="50" customFormat="1">
      <c r="A84" s="73" t="s">
        <v>71</v>
      </c>
      <c r="B84" s="61">
        <v>3136.25</v>
      </c>
      <c r="C84" s="49"/>
    </row>
    <row r="85" spans="1:3" s="50" customFormat="1">
      <c r="A85" s="73" t="s">
        <v>72</v>
      </c>
      <c r="B85" s="61">
        <v>183324.23</v>
      </c>
      <c r="C85" s="49"/>
    </row>
    <row r="86" spans="1:3" s="50" customFormat="1">
      <c r="A86" s="73"/>
      <c r="B86" s="61"/>
      <c r="C86" s="49"/>
    </row>
    <row r="87" spans="1:3" s="50" customFormat="1">
      <c r="A87" s="4" t="s">
        <v>73</v>
      </c>
      <c r="B87" s="75">
        <f>SUM(B71,B72,B73,B74,B75,B76,B79,B80)</f>
        <v>4707985.71</v>
      </c>
      <c r="C87" s="49"/>
    </row>
    <row r="88" spans="1:3" s="50" customFormat="1">
      <c r="A88" s="4"/>
      <c r="B88" s="76"/>
      <c r="C88" s="49"/>
    </row>
    <row r="89" spans="1:3" s="50" customFormat="1">
      <c r="A89" s="57" t="s">
        <v>74</v>
      </c>
      <c r="B89" s="57"/>
      <c r="C89" s="54"/>
    </row>
    <row r="90" spans="1:3" s="60" customFormat="1">
      <c r="A90" s="77" t="s">
        <v>75</v>
      </c>
      <c r="B90" s="61">
        <v>0</v>
      </c>
      <c r="C90" s="54"/>
    </row>
    <row r="91" spans="1:3" s="60" customFormat="1">
      <c r="A91" s="77" t="s">
        <v>76</v>
      </c>
      <c r="B91" s="61">
        <v>0</v>
      </c>
      <c r="C91" s="54"/>
    </row>
    <row r="92" spans="1:3" s="60" customFormat="1">
      <c r="A92" s="77" t="s">
        <v>77</v>
      </c>
      <c r="B92" s="61">
        <v>0</v>
      </c>
      <c r="C92" s="54"/>
    </row>
    <row r="93" spans="1:3" s="60" customFormat="1">
      <c r="A93" s="77" t="s">
        <v>78</v>
      </c>
      <c r="B93" s="61">
        <v>0</v>
      </c>
      <c r="C93" s="54"/>
    </row>
    <row r="94" spans="1:3" s="60" customFormat="1">
      <c r="A94" s="45" t="s">
        <v>79</v>
      </c>
      <c r="B94" s="78">
        <f>B90+B91+B92+B93</f>
        <v>0</v>
      </c>
      <c r="C94" s="79"/>
    </row>
    <row r="95" spans="1:3" s="50" customFormat="1" ht="14.25" customHeight="1">
      <c r="A95" s="4" t="s">
        <v>80</v>
      </c>
      <c r="B95" s="53">
        <f>B87+B94</f>
        <v>4707985.71</v>
      </c>
      <c r="C95" s="67"/>
    </row>
    <row r="96" spans="1:3" s="50" customFormat="1">
      <c r="A96" s="4"/>
      <c r="B96" s="56"/>
      <c r="C96" s="67"/>
    </row>
    <row r="97" spans="1:4" s="50" customFormat="1">
      <c r="A97" s="65" t="s">
        <v>81</v>
      </c>
      <c r="B97" s="66"/>
      <c r="C97" s="67"/>
    </row>
    <row r="98" spans="1:4" s="50" customFormat="1">
      <c r="A98" s="77" t="s">
        <v>82</v>
      </c>
      <c r="B98" s="56">
        <v>0</v>
      </c>
      <c r="C98" s="54"/>
    </row>
    <row r="99" spans="1:4" s="50" customFormat="1">
      <c r="A99" s="77" t="s">
        <v>83</v>
      </c>
      <c r="B99" s="80">
        <v>0</v>
      </c>
      <c r="C99" s="2"/>
    </row>
    <row r="100" spans="1:4" s="50" customFormat="1">
      <c r="A100" s="81" t="s">
        <v>84</v>
      </c>
      <c r="B100" s="82">
        <f>B98+B99</f>
        <v>0</v>
      </c>
      <c r="C100" s="2"/>
    </row>
    <row r="101" spans="1:4" s="84" customFormat="1">
      <c r="A101" s="101"/>
      <c r="B101" s="101"/>
      <c r="C101" s="83"/>
    </row>
    <row r="102" spans="1:4" s="50" customFormat="1">
      <c r="A102" s="26" t="s">
        <v>85</v>
      </c>
      <c r="B102" s="85"/>
      <c r="C102" s="36"/>
    </row>
    <row r="103" spans="1:4" s="88" customFormat="1">
      <c r="A103" s="86" t="s">
        <v>86</v>
      </c>
      <c r="B103" s="87">
        <f>SUM(B104)</f>
        <v>14.56</v>
      </c>
      <c r="C103" s="47"/>
    </row>
    <row r="104" spans="1:4">
      <c r="A104" s="32" t="s">
        <v>87</v>
      </c>
      <c r="B104" s="31">
        <v>14.56</v>
      </c>
      <c r="C104" s="36"/>
      <c r="D104" s="1"/>
    </row>
    <row r="105" spans="1:4" s="88" customFormat="1">
      <c r="A105" s="86" t="s">
        <v>88</v>
      </c>
      <c r="B105" s="87">
        <f>SUM(B106:B110)</f>
        <v>10883682.75</v>
      </c>
      <c r="C105" s="47"/>
    </row>
    <row r="106" spans="1:4">
      <c r="A106" s="32" t="s">
        <v>89</v>
      </c>
      <c r="B106" s="31">
        <v>1136.25</v>
      </c>
      <c r="C106" s="36"/>
      <c r="D106" s="1"/>
    </row>
    <row r="107" spans="1:4">
      <c r="A107" s="32" t="s">
        <v>90</v>
      </c>
      <c r="B107" s="31">
        <v>6214278.2800000003</v>
      </c>
      <c r="C107" s="36"/>
      <c r="D107" s="1"/>
    </row>
    <row r="108" spans="1:4">
      <c r="A108" s="32" t="s">
        <v>91</v>
      </c>
      <c r="B108" s="31">
        <v>2895790.69</v>
      </c>
      <c r="C108" s="36"/>
      <c r="D108" s="1"/>
    </row>
    <row r="109" spans="1:4">
      <c r="A109" s="33" t="s">
        <v>92</v>
      </c>
      <c r="B109" s="31">
        <v>-0.06</v>
      </c>
      <c r="C109" s="36"/>
      <c r="D109" s="1"/>
    </row>
    <row r="110" spans="1:4">
      <c r="A110" s="33" t="s">
        <v>93</v>
      </c>
      <c r="B110" s="31">
        <v>1772477.59</v>
      </c>
      <c r="C110" s="36"/>
      <c r="D110" s="1"/>
    </row>
    <row r="111" spans="1:4" s="88" customFormat="1">
      <c r="A111" s="86" t="s">
        <v>94</v>
      </c>
      <c r="B111" s="87">
        <f>B112</f>
        <v>14363121.65</v>
      </c>
      <c r="C111" s="47"/>
    </row>
    <row r="112" spans="1:4">
      <c r="A112" s="32" t="s">
        <v>95</v>
      </c>
      <c r="B112" s="31">
        <v>14363121.65</v>
      </c>
      <c r="C112" s="36"/>
      <c r="D112" s="1"/>
    </row>
    <row r="113" spans="1:4" s="50" customFormat="1">
      <c r="A113" s="81" t="s">
        <v>96</v>
      </c>
      <c r="B113" s="87">
        <f>SUM(B111,B105,B103)</f>
        <v>25246818.959999997</v>
      </c>
      <c r="C113" s="36"/>
    </row>
    <row r="114" spans="1:4" s="50" customFormat="1">
      <c r="A114" s="81" t="s">
        <v>97</v>
      </c>
      <c r="B114" s="87">
        <f>(B35+B51)-(B95+B100)</f>
        <v>25246818.960000001</v>
      </c>
      <c r="C114" s="36"/>
    </row>
    <row r="115" spans="1:4" s="50" customFormat="1">
      <c r="A115" s="89" t="s">
        <v>98</v>
      </c>
      <c r="B115" s="90"/>
      <c r="C115" s="15"/>
      <c r="D115" s="2"/>
    </row>
    <row r="116" spans="1:4" s="50" customFormat="1">
      <c r="A116" s="91" t="s">
        <v>99</v>
      </c>
      <c r="B116" s="92"/>
      <c r="C116" s="15"/>
      <c r="D116" s="2"/>
    </row>
    <row r="117" spans="1:4" s="50" customFormat="1">
      <c r="A117" s="93" t="s">
        <v>100</v>
      </c>
      <c r="B117" s="87">
        <f>519467.94+21785.47+9897.32+138924.22+80268.03</f>
        <v>770342.98</v>
      </c>
      <c r="C117" s="15"/>
      <c r="D117" s="2"/>
    </row>
    <row r="118" spans="1:4" s="50" customFormat="1">
      <c r="A118" s="93" t="s">
        <v>101</v>
      </c>
      <c r="B118" s="87">
        <v>0</v>
      </c>
      <c r="C118" s="15"/>
      <c r="D118" s="2"/>
    </row>
    <row r="119" spans="1:4" s="50" customFormat="1">
      <c r="A119" s="93" t="s">
        <v>102</v>
      </c>
      <c r="B119" s="87">
        <f>SUM(B120:B121)</f>
        <v>25169.559999999998</v>
      </c>
      <c r="C119" s="15"/>
      <c r="D119" s="2"/>
    </row>
    <row r="120" spans="1:4" s="50" customFormat="1">
      <c r="A120" s="94" t="s">
        <v>103</v>
      </c>
      <c r="B120" s="95">
        <v>2276.19</v>
      </c>
      <c r="C120" s="15"/>
      <c r="D120" s="2"/>
    </row>
    <row r="121" spans="1:4" s="50" customFormat="1">
      <c r="A121" s="96" t="s">
        <v>104</v>
      </c>
      <c r="B121" s="95">
        <f>17272.41+5620.96</f>
        <v>22893.37</v>
      </c>
      <c r="C121" s="15"/>
      <c r="D121" s="2"/>
    </row>
    <row r="122" spans="1:4" s="50" customFormat="1">
      <c r="A122" s="91" t="s">
        <v>105</v>
      </c>
      <c r="B122" s="97">
        <f>B117+B118+B119</f>
        <v>795512.54</v>
      </c>
      <c r="C122" s="98"/>
      <c r="D122" s="2"/>
    </row>
    <row r="123" spans="1:4" s="50" customFormat="1">
      <c r="A123" s="102" t="s">
        <v>106</v>
      </c>
      <c r="B123" s="103"/>
      <c r="C123" s="1"/>
      <c r="D123" s="2"/>
    </row>
    <row r="124" spans="1:4" s="50" customFormat="1">
      <c r="A124" s="104"/>
      <c r="B124" s="105"/>
      <c r="C124" s="1"/>
      <c r="D124" s="2"/>
    </row>
    <row r="125" spans="1:4" s="50" customFormat="1">
      <c r="A125" s="106"/>
      <c r="B125" s="107"/>
      <c r="C125" s="1"/>
      <c r="D125" s="2"/>
    </row>
    <row r="126" spans="1:4">
      <c r="A126" s="50" t="s">
        <v>107</v>
      </c>
      <c r="B126" s="50"/>
    </row>
    <row r="127" spans="1:4">
      <c r="A127" s="50"/>
      <c r="B127" s="50"/>
    </row>
    <row r="128" spans="1:4">
      <c r="A128" s="50" t="s">
        <v>108</v>
      </c>
      <c r="B128" s="50"/>
    </row>
    <row r="129" spans="1:4" s="50" customFormat="1">
      <c r="A129" s="1"/>
      <c r="B129" s="1"/>
      <c r="C129" s="1"/>
      <c r="D129" s="2"/>
    </row>
    <row r="139" spans="1:4">
      <c r="B139" s="43"/>
    </row>
  </sheetData>
  <mergeCells count="9">
    <mergeCell ref="A22:B22"/>
    <mergeCell ref="A101:B101"/>
    <mergeCell ref="A123:B125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9" orientation="portrait" r:id="rId1"/>
  <rowBreaks count="1" manualBreakCount="1">
    <brk id="88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022021</vt:lpstr>
      <vt:lpstr>'022021'!Area_de_impressao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cp:lastPrinted>2022-10-04T15:10:45Z</cp:lastPrinted>
  <dcterms:created xsi:type="dcterms:W3CDTF">2022-10-04T14:57:08Z</dcterms:created>
  <dcterms:modified xsi:type="dcterms:W3CDTF">2022-10-04T15:10:48Z</dcterms:modified>
</cp:coreProperties>
</file>